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\Desktop\bilancio 2021\"/>
    </mc:Choice>
  </mc:AlternateContent>
  <bookViews>
    <workbookView xWindow="0" yWindow="0" windowWidth="23016" windowHeight="9312"/>
  </bookViews>
  <sheets>
    <sheet name="Rendiconto Finanziario 2021" sheetId="1" r:id="rId1"/>
  </sheets>
  <externalReferences>
    <externalReference r:id="rId2"/>
    <externalReference r:id="rId3"/>
    <externalReference r:id="rId4"/>
    <externalReference r:id="rId5"/>
  </externalReferences>
  <definedNames>
    <definedName name="ac">#REF!</definedName>
    <definedName name="_xlnm.Print_Area">[1]SPConsol.!$A$1:$H$110</definedName>
    <definedName name="as">#REF!</definedName>
    <definedName name="Attivo_base">#REF!</definedName>
    <definedName name="bilaz">#REF!</definedName>
    <definedName name="C_eco_base">#REF!</definedName>
    <definedName name="C_eco_ricl">'[2]Conto Economico'!$A$1:$J$37</definedName>
    <definedName name="C_eco_ricl_prc">'[2]Conto Economico'!$A$42:$R$76</definedName>
    <definedName name="cde">#REF!</definedName>
    <definedName name="ced">#REF!</definedName>
    <definedName name="cerett">#REF!</definedName>
    <definedName name="cericl">#REF!</definedName>
    <definedName name="ceriD">#REF!</definedName>
    <definedName name="cot">#REF!</definedName>
    <definedName name="cvr">#REF!</definedName>
    <definedName name="Flotta">#REF!</definedName>
    <definedName name="Incrementi_del_reddito">'[2]Punto pareggio'!$D$7</definedName>
    <definedName name="lin">#REF!</definedName>
    <definedName name="Margine_di_contibuzione">'[2]Punto pareggio'!#REF!</definedName>
    <definedName name="milo">#REF!</definedName>
    <definedName name="mksy">#REF!</definedName>
    <definedName name="mt">#REF!</definedName>
    <definedName name="mutui">#REF!</definedName>
    <definedName name="parametri">#REF!</definedName>
    <definedName name="parametri1">#REF!</definedName>
    <definedName name="Partecipazioni">#REF!</definedName>
    <definedName name="Passivo_base">#REF!</definedName>
    <definedName name="Pat_ricl">#REF!</definedName>
    <definedName name="Pat_ricl_ci">#REF!</definedName>
    <definedName name="Pian_fin_imp_fonti">'[2]Piano Finanziario'!$B$32:$J$65</definedName>
    <definedName name="pianofin">#REF!</definedName>
    <definedName name="pianofin1">#REF!</definedName>
    <definedName name="pic">#REF!</definedName>
    <definedName name="Pin_fin_param">'[2]Piano Finanziario'!$B$2:$J$31</definedName>
    <definedName name="Pr_mutui">[2]Pr_mutui!$B$6:$F$52</definedName>
    <definedName name="RCE">[3]cbm!#REF!</definedName>
    <definedName name="Reddito">'[2]Punto pareggio'!$B$12</definedName>
    <definedName name="rettifiche">#REF!</definedName>
    <definedName name="ROIPIR">#REF!</definedName>
    <definedName name="Scheda">#REF!</definedName>
    <definedName name="scheda1">#REF!</definedName>
    <definedName name="schnum">#REF!</definedName>
    <definedName name="se">#REF!</definedName>
    <definedName name="set">#REF!</definedName>
    <definedName name="Sp_fisse">'[2]Punto pareggio'!$C$12</definedName>
    <definedName name="Spese_fisse">'[2]Punto pareggio'!$D$4</definedName>
    <definedName name="Spese_totali">'[2]Punto pareggio'!$E$12</definedName>
    <definedName name="Spese_variabili">'[2]Punto pareggio'!$D$12</definedName>
    <definedName name="sprett">#REF!</definedName>
    <definedName name="Sprett1">#REF!</definedName>
    <definedName name="spricl">#REF!</definedName>
    <definedName name="sprid1">#REF!</definedName>
    <definedName name="Tab_reddito">'[2]Punto pareggio'!$B$37:$B$57</definedName>
    <definedName name="Tab_spese_fisse">'[2]Punto pareggio'!$C$37:$C$57</definedName>
    <definedName name="Tab_spese_variabili">'[2]Punto pareggio'!$D$37:$D$57</definedName>
    <definedName name="Tab_totale">'[2]Punto pareggio'!$E$37:$E$57</definedName>
    <definedName name="ZDATPF">#REF!</definedName>
    <definedName name="ZDATPF1">#REF!</definedName>
    <definedName name="ZDATR">#REF!</definedName>
    <definedName name="ZRETT">#REF!</definedName>
    <definedName name="ZRETT1">#REF!</definedName>
    <definedName name="ZVOC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1" l="1"/>
  <c r="B40" i="1"/>
  <c r="C39" i="1"/>
  <c r="C43" i="1" s="1"/>
  <c r="B39" i="1"/>
  <c r="C38" i="1"/>
  <c r="B37" i="1"/>
  <c r="B36" i="1"/>
  <c r="B38" i="1" s="1"/>
  <c r="C33" i="1"/>
  <c r="B32" i="1"/>
  <c r="B31" i="1"/>
  <c r="B30" i="1"/>
  <c r="B33" i="1" s="1"/>
  <c r="B27" i="1"/>
  <c r="B23" i="1"/>
  <c r="B22" i="1"/>
  <c r="B21" i="1"/>
  <c r="B20" i="1"/>
  <c r="B19" i="1"/>
  <c r="B18" i="1"/>
  <c r="B17" i="1"/>
  <c r="B16" i="1"/>
  <c r="B15" i="1"/>
  <c r="B14" i="1"/>
  <c r="B13" i="1"/>
  <c r="B11" i="1"/>
  <c r="B10" i="1"/>
  <c r="C9" i="1"/>
  <c r="C12" i="1" s="1"/>
  <c r="C24" i="1" s="1"/>
  <c r="C28" i="1" s="1"/>
  <c r="B8" i="1"/>
  <c r="B25" i="1" s="1"/>
  <c r="B7" i="1"/>
  <c r="B26" i="1" s="1"/>
  <c r="B6" i="1"/>
  <c r="B9" i="1" s="1"/>
  <c r="B12" i="1" s="1"/>
  <c r="B24" i="1" s="1"/>
  <c r="B28" i="1" s="1"/>
  <c r="B42" i="1" l="1"/>
  <c r="B43" i="1"/>
</calcChain>
</file>

<file path=xl/sharedStrings.xml><?xml version="1.0" encoding="utf-8"?>
<sst xmlns="http://schemas.openxmlformats.org/spreadsheetml/2006/main" count="41" uniqueCount="40">
  <si>
    <t>RENDICONTO FINANZIARIO</t>
  </si>
  <si>
    <t>Flussi Finanziari (migliaia di euro)</t>
  </si>
  <si>
    <t>A. Flusso Fiananziario della gestione reddituale</t>
  </si>
  <si>
    <t>Utile d'esercizio</t>
  </si>
  <si>
    <t>imposte sul reddito</t>
  </si>
  <si>
    <t>interessi passivi</t>
  </si>
  <si>
    <t>1) Utile prima delle imposte e degli interessi</t>
  </si>
  <si>
    <t>Accantonamenti</t>
  </si>
  <si>
    <t>Ammortamenti e svalutazioni per perdite durev. di valore</t>
  </si>
  <si>
    <t>2) Flusso finanaziario prima delle variazioni di CCN</t>
  </si>
  <si>
    <t>Decremento (incremento) rimanenze</t>
  </si>
  <si>
    <t>Decremento (incremento) crediti vs clienti</t>
  </si>
  <si>
    <t>Decremento (incremento) crediti vs collegate</t>
  </si>
  <si>
    <t>Decremento (incremento) crediti vs controllanti</t>
  </si>
  <si>
    <t>Decremento (incremento) altri crediti</t>
  </si>
  <si>
    <t>Decremento (incremento) ratei e risconti attivi</t>
  </si>
  <si>
    <t>Incremento (decremento) debiti vs fornitori</t>
  </si>
  <si>
    <t>Incremento (decremento) debiti vs collegate</t>
  </si>
  <si>
    <t>Incremento (decremento) debiti vs controllanti</t>
  </si>
  <si>
    <t>Incremento (decremento) altri debiti</t>
  </si>
  <si>
    <t>Incremento (decremento) ratei e risconti passivi</t>
  </si>
  <si>
    <t>3) Flusso finanziario dopo le variazioni di CCN</t>
  </si>
  <si>
    <t>Risultato della gestione finanziaria</t>
  </si>
  <si>
    <t>(utilizzo fondi)</t>
  </si>
  <si>
    <t>A FLUSSO FINANZIARIO DELLA GESTIONE REDDITUALE</t>
  </si>
  <si>
    <t>B. FLUSSO FINANZIARIO DELL'ATTIVITA' D'INVESTIMENTO</t>
  </si>
  <si>
    <t>immobil. Tecniche</t>
  </si>
  <si>
    <t>immobil. Immateriali</t>
  </si>
  <si>
    <t>immobil. Finanziarie</t>
  </si>
  <si>
    <t>B. TOTALE FLUSSO FINANZIARIO DELL'ATTIVITA' D'INVESTIMENTO</t>
  </si>
  <si>
    <t>C. FLUSSO FINANZIARIO DELL'ATTIVITA' DI FINANZIAMENTO</t>
  </si>
  <si>
    <t>Versamenti di capitale</t>
  </si>
  <si>
    <t xml:space="preserve">Incr./(decr.) debiti a breve termine v/banche </t>
  </si>
  <si>
    <t xml:space="preserve">Incr./(decr.) debiti a medio/lungo termine  </t>
  </si>
  <si>
    <t>C. TOTALE FLUSSO FINANZIARIO DELL'ATTIVITA' DI FINANZIAMENTO</t>
  </si>
  <si>
    <t>Incremento (decremento) disponibilià liquide</t>
  </si>
  <si>
    <t>disponibilità liquide iniziali</t>
  </si>
  <si>
    <t>disponibilità liquide finali</t>
  </si>
  <si>
    <t>differenze di quadrature</t>
  </si>
  <si>
    <t>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</si>
</sst>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#,##0\ ;\(#,##0\);\-\ "/>
  </numFmts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166" fontId="0" fillId="0" borderId="0" xfId="1" applyNumberFormat="1" applyFont="1" applyBorder="1"/>
    <xf numFmtId="3" fontId="0" fillId="0" borderId="0" xfId="0" applyNumberFormat="1"/>
    <xf numFmtId="0" fontId="2" fillId="0" borderId="0" xfId="0" applyFont="1"/>
    <xf numFmtId="165" fontId="2" fillId="0" borderId="0" xfId="1" applyNumberFormat="1" applyFont="1"/>
    <xf numFmtId="166" fontId="3" fillId="0" borderId="0" xfId="1" applyNumberFormat="1" applyFont="1" applyBorder="1"/>
    <xf numFmtId="165" fontId="2" fillId="2" borderId="0" xfId="1" applyNumberFormat="1" applyFont="1" applyFill="1"/>
    <xf numFmtId="166" fontId="0" fillId="0" borderId="0" xfId="0" applyNumberFormat="1"/>
    <xf numFmtId="165" fontId="0" fillId="0" borderId="0" xfId="0" applyNumberFormat="1"/>
    <xf numFmtId="166" fontId="2" fillId="0" borderId="0" xfId="1" applyNumberFormat="1" applyFo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rsiglia\Sofarmamorra\Sofarma89-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server\documenti\Archivi%20vari\SCHEMI\modello%20riclassifica%20bilanci%20storic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INAPFS\INAB\BLASI\LILLO-98\ISTRU\MACRO1.XL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i%20correnti_\Napoli%20Park\BILANCI\2021\Bilancio%20Consolidato%202021\NH%20Riclassificazioni%20consolida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ta (2)"/>
      <sheetName val="Proposta"/>
      <sheetName val="dottori sabato (2)"/>
      <sheetName val="Consolidato Sofarma"/>
      <sheetName val="Dottori Sabato"/>
      <sheetName val="Aggregato"/>
      <sheetName val="sch.  num. Sofarma (in L. mil)"/>
      <sheetName val="baselavSofarma"/>
      <sheetName val="tavole (2)"/>
      <sheetName val="SP spA (2)"/>
      <sheetName val="CE SpA (2)"/>
      <sheetName val="CE Consol. (2)"/>
      <sheetName val="SPConsol. (2)"/>
      <sheetName val="grafici e schede (2)"/>
      <sheetName val="n-consolid."/>
      <sheetName val="n-sofarma"/>
      <sheetName val="n-AFM"/>
      <sheetName val="COFIMO"/>
      <sheetName val="n-consolid. (2)"/>
      <sheetName val="grafici e schede"/>
      <sheetName val="nuovi graf"/>
      <sheetName val="AFMeva"/>
      <sheetName val="MorraIMI"/>
      <sheetName val="MORRAeva"/>
      <sheetName val="tavole"/>
      <sheetName val="SP spA"/>
      <sheetName val="CE SpA"/>
      <sheetName val="CE Consol."/>
      <sheetName val="SPConsol."/>
      <sheetName val="bianca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2">
          <cell r="B2" t="str">
            <v>CONSOLIDATO SoFarmaMorra</v>
          </cell>
        </row>
        <row r="3">
          <cell r="B3" t="str">
            <v>SITUAZIONE PATRIMONIALE (£ mil)</v>
          </cell>
        </row>
        <row r="4">
          <cell r="D4" t="str">
            <v>31.12.95</v>
          </cell>
          <cell r="E4" t="str">
            <v>31.12.96</v>
          </cell>
          <cell r="F4" t="str">
            <v>31.12.97</v>
          </cell>
          <cell r="G4" t="str">
            <v>30.09.98</v>
          </cell>
        </row>
        <row r="5">
          <cell r="B5" t="str">
            <v>Immob. Immat: costi di impianto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B6" t="str">
            <v xml:space="preserve">                            brevetti, licenze e marchi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 t="str">
            <v xml:space="preserve">                            altre</v>
          </cell>
          <cell r="D7">
            <v>2852</v>
          </cell>
          <cell r="E7">
            <v>3415</v>
          </cell>
          <cell r="F7">
            <v>2178</v>
          </cell>
          <cell r="G7">
            <v>0</v>
          </cell>
        </row>
        <row r="8">
          <cell r="B8" t="str">
            <v xml:space="preserve">                            avviamento</v>
          </cell>
          <cell r="D8">
            <v>1258</v>
          </cell>
          <cell r="E8">
            <v>1306</v>
          </cell>
          <cell r="F8">
            <v>1476</v>
          </cell>
          <cell r="G8">
            <v>8718</v>
          </cell>
        </row>
        <row r="9">
          <cell r="D9">
            <v>4110</v>
          </cell>
          <cell r="E9">
            <v>4721</v>
          </cell>
          <cell r="F9">
            <v>3654</v>
          </cell>
          <cell r="G9">
            <v>8718</v>
          </cell>
        </row>
        <row r="10">
          <cell r="B10" t="str">
            <v>Immob. Materiali:Terreni e fabbricati</v>
          </cell>
          <cell r="D10">
            <v>2010</v>
          </cell>
          <cell r="E10">
            <v>3565</v>
          </cell>
          <cell r="F10">
            <v>3797</v>
          </cell>
          <cell r="G10">
            <v>0</v>
          </cell>
        </row>
        <row r="11">
          <cell r="B11" t="str">
            <v xml:space="preserve">                                 Impianti e macchinari</v>
          </cell>
          <cell r="D11">
            <v>339</v>
          </cell>
          <cell r="E11">
            <v>465</v>
          </cell>
          <cell r="F11">
            <v>1083</v>
          </cell>
          <cell r="G11">
            <v>0</v>
          </cell>
        </row>
        <row r="12">
          <cell r="B12" t="str">
            <v xml:space="preserve">                                Attrezzature</v>
          </cell>
          <cell r="D12">
            <v>386</v>
          </cell>
          <cell r="E12">
            <v>81</v>
          </cell>
          <cell r="F12">
            <v>481</v>
          </cell>
          <cell r="G12">
            <v>12573</v>
          </cell>
        </row>
        <row r="13">
          <cell r="B13" t="str">
            <v xml:space="preserve">                                Immob. in corso</v>
          </cell>
          <cell r="D13">
            <v>1953</v>
          </cell>
          <cell r="E13">
            <v>1067</v>
          </cell>
          <cell r="F13">
            <v>1886</v>
          </cell>
          <cell r="G13">
            <v>0</v>
          </cell>
        </row>
        <row r="14">
          <cell r="B14" t="str">
            <v xml:space="preserve">                                Altri beni</v>
          </cell>
          <cell r="D14">
            <v>1637</v>
          </cell>
          <cell r="E14">
            <v>2918</v>
          </cell>
          <cell r="F14">
            <v>2096</v>
          </cell>
          <cell r="G14">
            <v>0</v>
          </cell>
        </row>
        <row r="15">
          <cell r="B15" t="str">
            <v>subtotale</v>
          </cell>
          <cell r="D15">
            <v>6325</v>
          </cell>
          <cell r="E15">
            <v>8096</v>
          </cell>
          <cell r="F15">
            <v>9343</v>
          </cell>
          <cell r="G15">
            <v>12573</v>
          </cell>
        </row>
        <row r="16">
          <cell r="B16" t="str">
            <v>Immob. Finanz.: partecipazioni</v>
          </cell>
          <cell r="D16">
            <v>1090</v>
          </cell>
          <cell r="E16">
            <v>1125</v>
          </cell>
          <cell r="F16">
            <v>1358</v>
          </cell>
          <cell r="G16">
            <v>1066</v>
          </cell>
        </row>
        <row r="17">
          <cell r="B17" t="str">
            <v xml:space="preserve">                              crediti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B18" t="str">
            <v xml:space="preserve">                              azioni proprie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 t="str">
            <v>subtotale</v>
          </cell>
          <cell r="D19">
            <v>1090</v>
          </cell>
          <cell r="E19">
            <v>1125</v>
          </cell>
          <cell r="F19">
            <v>1358</v>
          </cell>
          <cell r="G19">
            <v>1066</v>
          </cell>
        </row>
        <row r="21">
          <cell r="B21" t="str">
            <v>A -totale Immobilizzazioni</v>
          </cell>
          <cell r="D21">
            <v>11525</v>
          </cell>
          <cell r="E21">
            <v>13942</v>
          </cell>
          <cell r="F21">
            <v>14355</v>
          </cell>
          <cell r="G21">
            <v>22357</v>
          </cell>
        </row>
        <row r="23">
          <cell r="B23" t="str">
            <v>rimanenze M.P.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 t="str">
            <v xml:space="preserve">                    Semil. e lav. in corso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 t="str">
            <v xml:space="preserve">                     Prodotti Finiti</v>
          </cell>
          <cell r="D25">
            <v>24868</v>
          </cell>
          <cell r="E25">
            <v>32321</v>
          </cell>
          <cell r="F25">
            <v>41941</v>
          </cell>
          <cell r="G25">
            <v>46918</v>
          </cell>
        </row>
        <row r="26">
          <cell r="B26" t="str">
            <v xml:space="preserve">                    Acconti</v>
          </cell>
          <cell r="D26">
            <v>293</v>
          </cell>
          <cell r="E26">
            <v>82</v>
          </cell>
          <cell r="F26">
            <v>0</v>
          </cell>
          <cell r="G26">
            <v>0</v>
          </cell>
        </row>
        <row r="27">
          <cell r="B27" t="str">
            <v>subtotale</v>
          </cell>
          <cell r="D27">
            <v>25161</v>
          </cell>
          <cell r="E27">
            <v>32403</v>
          </cell>
          <cell r="F27">
            <v>41941</v>
          </cell>
          <cell r="G27">
            <v>46918</v>
          </cell>
        </row>
        <row r="28">
          <cell r="B28" t="str">
            <v>Crediti  clienti: entro l'esercizio succ.</v>
          </cell>
          <cell r="D28">
            <v>152110</v>
          </cell>
          <cell r="E28">
            <v>163725</v>
          </cell>
          <cell r="F28">
            <v>186820</v>
          </cell>
          <cell r="G28">
            <v>209208</v>
          </cell>
        </row>
        <row r="29">
          <cell r="B29" t="str">
            <v xml:space="preserve">                            oltre l'esercizio succ.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 t="str">
            <v xml:space="preserve">               controllate-collegate</v>
          </cell>
          <cell r="D30">
            <v>0</v>
          </cell>
          <cell r="E30">
            <v>57</v>
          </cell>
          <cell r="F30">
            <v>80</v>
          </cell>
          <cell r="G30">
            <v>0</v>
          </cell>
        </row>
        <row r="31">
          <cell r="B31" t="str">
            <v xml:space="preserve">              fondo svalutazione (-)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 t="str">
            <v xml:space="preserve">             diversi e ratei: entro eserc.succ.</v>
          </cell>
          <cell r="D32">
            <v>7893</v>
          </cell>
          <cell r="E32">
            <v>9422</v>
          </cell>
          <cell r="F32">
            <v>8209</v>
          </cell>
          <cell r="G32">
            <v>8368</v>
          </cell>
        </row>
        <row r="33">
          <cell r="B33" t="str">
            <v xml:space="preserve">                                       oltre eserc.succ.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 t="str">
            <v>subtotale</v>
          </cell>
          <cell r="D34">
            <v>160003</v>
          </cell>
          <cell r="E34">
            <v>173204</v>
          </cell>
          <cell r="F34">
            <v>195109</v>
          </cell>
          <cell r="G34">
            <v>217576</v>
          </cell>
        </row>
        <row r="35">
          <cell r="B35" t="str">
            <v>tot. attivo circolante</v>
          </cell>
          <cell r="D35">
            <v>185164</v>
          </cell>
          <cell r="E35">
            <v>205607</v>
          </cell>
          <cell r="F35">
            <v>237050</v>
          </cell>
          <cell r="G35">
            <v>264494</v>
          </cell>
          <cell r="H35">
            <v>274448</v>
          </cell>
        </row>
        <row r="36">
          <cell r="B36" t="str">
            <v>Debiti: commerciali</v>
          </cell>
          <cell r="D36">
            <v>-41284</v>
          </cell>
          <cell r="E36">
            <v>-48809</v>
          </cell>
          <cell r="F36">
            <v>-59907</v>
          </cell>
          <cell r="G36">
            <v>-60571</v>
          </cell>
        </row>
        <row r="37">
          <cell r="B37" t="str">
            <v xml:space="preserve">             controllate-collegate</v>
          </cell>
          <cell r="D37">
            <v>-3334</v>
          </cell>
          <cell r="E37">
            <v>-4765</v>
          </cell>
          <cell r="F37">
            <v>-1277</v>
          </cell>
          <cell r="G37">
            <v>-11095</v>
          </cell>
        </row>
        <row r="38">
          <cell r="B38" t="str">
            <v xml:space="preserve">             altri debiti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 t="str">
            <v xml:space="preserve">             diversi e ratei</v>
          </cell>
          <cell r="D39">
            <v>-7639</v>
          </cell>
          <cell r="E39">
            <v>-6913</v>
          </cell>
          <cell r="F39">
            <v>-5584</v>
          </cell>
          <cell r="G39">
            <v>-731</v>
          </cell>
        </row>
        <row r="40">
          <cell r="B40" t="str">
            <v xml:space="preserve">              acconti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 t="str">
            <v>subtotale</v>
          </cell>
          <cell r="D41">
            <v>-52257</v>
          </cell>
          <cell r="E41">
            <v>-60487</v>
          </cell>
          <cell r="F41">
            <v>-66768</v>
          </cell>
          <cell r="G41">
            <v>-72397</v>
          </cell>
        </row>
        <row r="42">
          <cell r="B42" t="str">
            <v>fondi rischi: imposte</v>
          </cell>
          <cell r="D42">
            <v>-716</v>
          </cell>
          <cell r="E42">
            <v>-637</v>
          </cell>
          <cell r="F42">
            <v>-505</v>
          </cell>
          <cell r="G42">
            <v>-1822</v>
          </cell>
        </row>
        <row r="43">
          <cell r="B43" t="str">
            <v xml:space="preserve">                      quiescenza 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 t="str">
            <v xml:space="preserve">                       altri</v>
          </cell>
          <cell r="D44">
            <v>-300</v>
          </cell>
          <cell r="E44">
            <v>-307</v>
          </cell>
          <cell r="F44">
            <v>-250</v>
          </cell>
          <cell r="G44">
            <v>-378</v>
          </cell>
        </row>
        <row r="45">
          <cell r="B45" t="str">
            <v>subtotale</v>
          </cell>
          <cell r="D45">
            <v>-1016</v>
          </cell>
          <cell r="E45">
            <v>-944</v>
          </cell>
          <cell r="F45">
            <v>-755</v>
          </cell>
          <cell r="G45">
            <v>-2200</v>
          </cell>
        </row>
        <row r="46">
          <cell r="B46" t="str">
            <v>tot. passivo circolante</v>
          </cell>
          <cell r="D46">
            <v>-53273</v>
          </cell>
          <cell r="E46">
            <v>-61431</v>
          </cell>
          <cell r="F46">
            <v>-67523</v>
          </cell>
          <cell r="G46">
            <v>-74597</v>
          </cell>
        </row>
        <row r="48">
          <cell r="B48" t="str">
            <v>B - capitale di esercizio</v>
          </cell>
          <cell r="D48">
            <v>131891</v>
          </cell>
          <cell r="E48">
            <v>144176</v>
          </cell>
          <cell r="F48">
            <v>169527</v>
          </cell>
          <cell r="G48">
            <v>189897</v>
          </cell>
        </row>
        <row r="50">
          <cell r="B50" t="str">
            <v>D - T.F.R.</v>
          </cell>
          <cell r="D50">
            <v>-1836</v>
          </cell>
          <cell r="E50">
            <v>-2832</v>
          </cell>
          <cell r="F50">
            <v>-3039</v>
          </cell>
          <cell r="G50">
            <v>-3973</v>
          </cell>
        </row>
        <row r="52">
          <cell r="B52" t="str">
            <v>E - Capitale Investito (A + B - C - D)</v>
          </cell>
          <cell r="D52">
            <v>141580</v>
          </cell>
          <cell r="E52">
            <v>155286</v>
          </cell>
          <cell r="F52">
            <v>180843</v>
          </cell>
          <cell r="G52">
            <v>208281</v>
          </cell>
        </row>
        <row r="54">
          <cell r="B54" t="str">
            <v>coperto da:</v>
          </cell>
        </row>
        <row r="55">
          <cell r="D55" t="str">
            <v>31.12.95</v>
          </cell>
          <cell r="E55" t="str">
            <v>31.12.96</v>
          </cell>
          <cell r="F55" t="str">
            <v>31.12.97</v>
          </cell>
          <cell r="G55" t="str">
            <v>30.09.98</v>
          </cell>
        </row>
        <row r="56">
          <cell r="B56" t="str">
            <v>F - Patrimonio netto</v>
          </cell>
        </row>
        <row r="57">
          <cell r="B57" t="str">
            <v>capitale sociale</v>
          </cell>
          <cell r="D57">
            <v>9000</v>
          </cell>
          <cell r="E57">
            <v>9000</v>
          </cell>
          <cell r="F57">
            <v>20000</v>
          </cell>
          <cell r="G57">
            <v>20000</v>
          </cell>
          <cell r="H57" t="str">
            <v/>
          </cell>
        </row>
        <row r="58">
          <cell r="B58" t="str">
            <v>riserve per azioni proprie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riserve di rivalutazione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 t="str">
            <v>altre riserve</v>
          </cell>
          <cell r="D60">
            <v>14641</v>
          </cell>
          <cell r="E60">
            <v>16073</v>
          </cell>
          <cell r="F60">
            <v>11476</v>
          </cell>
          <cell r="G60">
            <v>15995</v>
          </cell>
          <cell r="H60" t="str">
            <v/>
          </cell>
        </row>
        <row r="61">
          <cell r="B61" t="str">
            <v>utili/(perdite) a nuovo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 t="str">
            <v/>
          </cell>
        </row>
        <row r="62">
          <cell r="B62" t="str">
            <v>utili (perdite)</v>
          </cell>
          <cell r="D62">
            <v>2645</v>
          </cell>
          <cell r="E62">
            <v>2813</v>
          </cell>
          <cell r="F62">
            <v>3599</v>
          </cell>
          <cell r="G62">
            <v>5325</v>
          </cell>
          <cell r="H62" t="str">
            <v/>
          </cell>
        </row>
        <row r="63">
          <cell r="B63" t="str">
            <v>subtotale</v>
          </cell>
          <cell r="D63">
            <v>26286</v>
          </cell>
          <cell r="E63">
            <v>27886</v>
          </cell>
          <cell r="F63">
            <v>35075</v>
          </cell>
          <cell r="G63">
            <v>41320</v>
          </cell>
        </row>
        <row r="64">
          <cell r="B64" t="str">
            <v>quote di terzi</v>
          </cell>
          <cell r="D64">
            <v>0</v>
          </cell>
          <cell r="E64">
            <v>0</v>
          </cell>
          <cell r="F64">
            <v>0</v>
          </cell>
          <cell r="G64">
            <v>1212</v>
          </cell>
        </row>
        <row r="65">
          <cell r="B65" t="str">
            <v>totale</v>
          </cell>
          <cell r="D65">
            <v>26286</v>
          </cell>
          <cell r="E65">
            <v>27886</v>
          </cell>
          <cell r="F65">
            <v>35075</v>
          </cell>
          <cell r="G65">
            <v>42532</v>
          </cell>
        </row>
        <row r="67">
          <cell r="B67" t="str">
            <v>G - Indebitamento finanziario netto</v>
          </cell>
        </row>
        <row r="68">
          <cell r="B68" t="str">
            <v>obbligazioni: entro eserc. succ.</v>
          </cell>
          <cell r="D68">
            <v>1000</v>
          </cell>
          <cell r="E68">
            <v>1000</v>
          </cell>
          <cell r="F68">
            <v>0</v>
          </cell>
          <cell r="G68">
            <v>0</v>
          </cell>
        </row>
        <row r="69">
          <cell r="B69" t="str">
            <v xml:space="preserve">                        oltre eserc.succ.</v>
          </cell>
          <cell r="D69">
            <v>5875</v>
          </cell>
          <cell r="E69">
            <v>3875</v>
          </cell>
          <cell r="F69">
            <v>2075</v>
          </cell>
          <cell r="G69">
            <v>2900</v>
          </cell>
        </row>
        <row r="70">
          <cell r="B70" t="str">
            <v>debiti finanziari a medio termine</v>
          </cell>
          <cell r="D70">
            <v>239</v>
          </cell>
          <cell r="E70">
            <v>4153</v>
          </cell>
          <cell r="F70">
            <v>4054</v>
          </cell>
          <cell r="G70">
            <v>4363</v>
          </cell>
        </row>
        <row r="71">
          <cell r="B71" t="str">
            <v>crediti finanziari a medio termine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 t="str">
            <v>debiti fin.a breve termine</v>
          </cell>
          <cell r="D72">
            <v>112541</v>
          </cell>
          <cell r="E72">
            <v>122596</v>
          </cell>
          <cell r="F72">
            <v>141748</v>
          </cell>
          <cell r="G72">
            <v>168440</v>
          </cell>
          <cell r="H72" t="str">
            <v/>
          </cell>
        </row>
        <row r="73">
          <cell r="B73" t="str">
            <v>di cui verso soc. del gruppo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 t="str">
            <v>titoli e partecip. non immob.te</v>
          </cell>
          <cell r="D74">
            <v>0</v>
          </cell>
          <cell r="E74">
            <v>0</v>
          </cell>
          <cell r="F74">
            <v>-53</v>
          </cell>
          <cell r="G74">
            <v>0</v>
          </cell>
        </row>
        <row r="75">
          <cell r="B75" t="str">
            <v>disponibilita'</v>
          </cell>
          <cell r="D75">
            <v>-4361</v>
          </cell>
          <cell r="E75">
            <v>-4224</v>
          </cell>
          <cell r="F75">
            <v>-2056</v>
          </cell>
          <cell r="G75">
            <v>-9954</v>
          </cell>
        </row>
        <row r="76">
          <cell r="B76" t="str">
            <v>di cui verso soc del gruppo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 t="str">
            <v>totale</v>
          </cell>
          <cell r="D77">
            <v>115294</v>
          </cell>
          <cell r="E77">
            <v>127400</v>
          </cell>
          <cell r="F77">
            <v>145768</v>
          </cell>
          <cell r="G77">
            <v>165749</v>
          </cell>
        </row>
        <row r="79">
          <cell r="B79" t="str">
            <v>totale come in E  (F + G)</v>
          </cell>
          <cell r="D79">
            <v>141580</v>
          </cell>
          <cell r="E79">
            <v>155286</v>
          </cell>
          <cell r="F79">
            <v>180843</v>
          </cell>
          <cell r="G79">
            <v>208281</v>
          </cell>
        </row>
        <row r="80">
          <cell r="B80" t="str">
            <v>controllo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</sheetData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Base"/>
      <sheetName val="Dett_ricavi"/>
      <sheetName val="Conto Economico"/>
      <sheetName val="Stato Patrimoniale"/>
      <sheetName val="Prospetto_riepilogativo"/>
      <sheetName val="Piano Finanziario"/>
      <sheetName val="Fatturato"/>
      <sheetName val="valore aggiunto"/>
      <sheetName val="Attivita"/>
      <sheetName val="Passivita"/>
      <sheetName val="CCN"/>
      <sheetName val="Posizione Finanziaria netta"/>
      <sheetName val="addetti"/>
      <sheetName val="Punto pareggio"/>
      <sheetName val="economico"/>
      <sheetName val="patrimoniali"/>
      <sheetName val="finanziari"/>
      <sheetName val="indici"/>
      <sheetName val="Pr_mutui"/>
      <sheetName val="A"/>
    </sheetNames>
    <sheetDataSet>
      <sheetData sheetId="0"/>
      <sheetData sheetId="1"/>
      <sheetData sheetId="2"/>
      <sheetData sheetId="3" refreshError="1">
        <row r="1">
          <cell r="A1" t="str">
            <v>Conti economici riclassificati</v>
          </cell>
        </row>
        <row r="3">
          <cell r="A3" t="str">
            <v>SCA SUD S.r.l.</v>
          </cell>
        </row>
        <row r="6">
          <cell r="B6" t="str">
            <v>Anno   :</v>
          </cell>
          <cell r="C6">
            <v>2000</v>
          </cell>
          <cell r="D6">
            <v>2001</v>
          </cell>
          <cell r="E6">
            <v>2002</v>
          </cell>
        </row>
        <row r="7">
          <cell r="B7" t="str">
            <v>N.mesi :</v>
          </cell>
          <cell r="C7">
            <v>12</v>
          </cell>
          <cell r="D7">
            <v>12</v>
          </cell>
          <cell r="E7">
            <v>12</v>
          </cell>
        </row>
        <row r="8">
          <cell r="C8" t="str">
            <v>ML</v>
          </cell>
          <cell r="D8" t="str">
            <v>ML</v>
          </cell>
          <cell r="E8" t="str">
            <v>ML</v>
          </cell>
        </row>
        <row r="10">
          <cell r="A10" t="str">
            <v>Ricavi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 xml:space="preserve">Altri ricavi 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Ricavi netti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Variazioni magaz. pf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Valore della produzione</v>
          </cell>
          <cell r="C14">
            <v>0</v>
          </cell>
          <cell r="D14">
            <v>0</v>
          </cell>
          <cell r="E14">
            <v>0</v>
          </cell>
        </row>
        <row r="16">
          <cell r="A16" t="str">
            <v>Acquisti beni e servizi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Variazioni magazzino mp</v>
          </cell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20">
          <cell r="A20" t="str">
            <v>-VALORE AGGIUNTO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>Costo del lavoro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Oneri diversi di gestione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-MARGINE OP .LORDO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Ammortamenti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Altri acc. operativi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-RISULT.OPERATIVO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Oneri finanziari netti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>Proventi da partecipazioni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Saldo part. non operat.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>Imposte</v>
          </cell>
          <cell r="C30">
            <v>0</v>
          </cell>
          <cell r="D30">
            <v>0</v>
          </cell>
          <cell r="E30">
            <v>0</v>
          </cell>
        </row>
        <row r="32">
          <cell r="A32" t="str">
            <v>-RISULT.NETTO ES.</v>
          </cell>
          <cell r="C32">
            <v>0</v>
          </cell>
          <cell r="D32">
            <v>0</v>
          </cell>
          <cell r="E32">
            <v>0</v>
          </cell>
        </row>
        <row r="34">
          <cell r="A34" t="str">
            <v>Risultato di bilancio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SQUADRATURA</v>
          </cell>
          <cell r="C35">
            <v>0</v>
          </cell>
          <cell r="D35">
            <v>0</v>
          </cell>
          <cell r="E35">
            <v>0</v>
          </cell>
        </row>
        <row r="37">
          <cell r="A37" t="str">
            <v>CASH FLOW</v>
          </cell>
          <cell r="C37">
            <v>0</v>
          </cell>
          <cell r="D37">
            <v>0</v>
          </cell>
          <cell r="E37">
            <v>0</v>
          </cell>
        </row>
        <row r="42">
          <cell r="A42" t="str">
            <v>Conti economici riclassificati</v>
          </cell>
        </row>
        <row r="44">
          <cell r="A44" t="str">
            <v>SCA SUD S.r.l.</v>
          </cell>
        </row>
        <row r="46">
          <cell r="B46" t="str">
            <v>Anno   :</v>
          </cell>
          <cell r="C46">
            <v>2000</v>
          </cell>
          <cell r="E46">
            <v>2001</v>
          </cell>
          <cell r="G46">
            <v>2002</v>
          </cell>
        </row>
        <row r="47">
          <cell r="B47" t="str">
            <v>N.mesi :</v>
          </cell>
          <cell r="C47">
            <v>12</v>
          </cell>
          <cell r="E47">
            <v>12</v>
          </cell>
          <cell r="G47">
            <v>12</v>
          </cell>
        </row>
        <row r="48">
          <cell r="C48" t="str">
            <v>ML</v>
          </cell>
          <cell r="D48" t="str">
            <v xml:space="preserve"> %</v>
          </cell>
          <cell r="E48" t="str">
            <v>ML</v>
          </cell>
          <cell r="F48" t="str">
            <v xml:space="preserve"> %</v>
          </cell>
          <cell r="G48" t="str">
            <v>ML</v>
          </cell>
          <cell r="H48" t="str">
            <v xml:space="preserve"> %</v>
          </cell>
        </row>
        <row r="50">
          <cell r="A50" t="str">
            <v>Ricavi</v>
          </cell>
          <cell r="C50">
            <v>0</v>
          </cell>
          <cell r="D50" t="e">
            <v>#DIV/0!</v>
          </cell>
          <cell r="E50">
            <v>0</v>
          </cell>
          <cell r="F50" t="e">
            <v>#DIV/0!</v>
          </cell>
          <cell r="G50">
            <v>0</v>
          </cell>
          <cell r="H50" t="e">
            <v>#DIV/0!</v>
          </cell>
        </row>
        <row r="51">
          <cell r="A51" t="str">
            <v xml:space="preserve">Altri ricavi </v>
          </cell>
          <cell r="C51">
            <v>0</v>
          </cell>
          <cell r="D51" t="e">
            <v>#DIV/0!</v>
          </cell>
          <cell r="E51">
            <v>0</v>
          </cell>
          <cell r="F51" t="e">
            <v>#DIV/0!</v>
          </cell>
          <cell r="G51">
            <v>0</v>
          </cell>
          <cell r="H51" t="e">
            <v>#DIV/0!</v>
          </cell>
        </row>
        <row r="52">
          <cell r="A52" t="str">
            <v>Ricavi netti</v>
          </cell>
          <cell r="C52">
            <v>0</v>
          </cell>
          <cell r="D52" t="e">
            <v>#DIV/0!</v>
          </cell>
          <cell r="E52">
            <v>0</v>
          </cell>
          <cell r="F52" t="e">
            <v>#DIV/0!</v>
          </cell>
          <cell r="G52">
            <v>0</v>
          </cell>
          <cell r="H52" t="e">
            <v>#DIV/0!</v>
          </cell>
        </row>
        <row r="53">
          <cell r="A53" t="str">
            <v xml:space="preserve">Variazioni </v>
          </cell>
          <cell r="C53">
            <v>0</v>
          </cell>
          <cell r="D53" t="e">
            <v>#DIV/0!</v>
          </cell>
          <cell r="E53">
            <v>0</v>
          </cell>
          <cell r="F53" t="e">
            <v>#DIV/0!</v>
          </cell>
          <cell r="G53">
            <v>0</v>
          </cell>
          <cell r="H53" t="e">
            <v>#DIV/0!</v>
          </cell>
        </row>
        <row r="54">
          <cell r="A54" t="str">
            <v>Valore della produzione</v>
          </cell>
          <cell r="C54">
            <v>0</v>
          </cell>
          <cell r="D54" t="e">
            <v>#DIV/0!</v>
          </cell>
          <cell r="E54">
            <v>0</v>
          </cell>
          <cell r="F54" t="e">
            <v>#DIV/0!</v>
          </cell>
          <cell r="G54">
            <v>0</v>
          </cell>
          <cell r="H54" t="e">
            <v>#DIV/0!</v>
          </cell>
        </row>
        <row r="56">
          <cell r="A56" t="str">
            <v>Acquisti beni e servizi</v>
          </cell>
          <cell r="C56">
            <v>0</v>
          </cell>
          <cell r="D56" t="e">
            <v>#DIV/0!</v>
          </cell>
          <cell r="E56">
            <v>0</v>
          </cell>
          <cell r="F56" t="e">
            <v>#DIV/0!</v>
          </cell>
          <cell r="G56">
            <v>0</v>
          </cell>
          <cell r="H56" t="e">
            <v>#DIV/0!</v>
          </cell>
        </row>
        <row r="57">
          <cell r="A57" t="str">
            <v>Variazioni magazzino</v>
          </cell>
          <cell r="C57">
            <v>0</v>
          </cell>
          <cell r="D57" t="e">
            <v>#DIV/0!</v>
          </cell>
          <cell r="E57">
            <v>0</v>
          </cell>
          <cell r="F57" t="e">
            <v>#DIV/0!</v>
          </cell>
          <cell r="G57">
            <v>0</v>
          </cell>
          <cell r="H57" t="e">
            <v>#DIV/0!</v>
          </cell>
        </row>
        <row r="58">
          <cell r="C58">
            <v>0</v>
          </cell>
          <cell r="D58" t="e">
            <v>#DIV/0!</v>
          </cell>
          <cell r="E58">
            <v>0</v>
          </cell>
          <cell r="F58" t="e">
            <v>#DIV/0!</v>
          </cell>
          <cell r="G58">
            <v>0</v>
          </cell>
          <cell r="H58" t="e">
            <v>#DIV/0!</v>
          </cell>
        </row>
        <row r="60">
          <cell r="A60" t="str">
            <v>-VALORE AGGIUNTO</v>
          </cell>
          <cell r="C60">
            <v>0</v>
          </cell>
          <cell r="D60" t="e">
            <v>#DIV/0!</v>
          </cell>
          <cell r="E60">
            <v>0</v>
          </cell>
          <cell r="F60" t="e">
            <v>#DIV/0!</v>
          </cell>
          <cell r="G60">
            <v>0</v>
          </cell>
          <cell r="H60" t="e">
            <v>#DIV/0!</v>
          </cell>
        </row>
        <row r="61">
          <cell r="A61" t="str">
            <v>Costo del lavoro</v>
          </cell>
          <cell r="C61">
            <v>0</v>
          </cell>
          <cell r="D61" t="e">
            <v>#DIV/0!</v>
          </cell>
          <cell r="E61">
            <v>0</v>
          </cell>
          <cell r="F61" t="e">
            <v>#DIV/0!</v>
          </cell>
          <cell r="G61">
            <v>0</v>
          </cell>
          <cell r="H61" t="e">
            <v>#DIV/0!</v>
          </cell>
        </row>
        <row r="62">
          <cell r="A62" t="str">
            <v>Oneri diversi di gestione</v>
          </cell>
          <cell r="C62">
            <v>0</v>
          </cell>
          <cell r="D62" t="e">
            <v>#DIV/0!</v>
          </cell>
          <cell r="E62">
            <v>0</v>
          </cell>
          <cell r="F62" t="e">
            <v>#DIV/0!</v>
          </cell>
          <cell r="G62">
            <v>0</v>
          </cell>
          <cell r="H62" t="e">
            <v>#DIV/0!</v>
          </cell>
        </row>
        <row r="63">
          <cell r="A63" t="str">
            <v>-MARGINE OP .LORDO</v>
          </cell>
          <cell r="C63">
            <v>0</v>
          </cell>
          <cell r="D63" t="e">
            <v>#DIV/0!</v>
          </cell>
          <cell r="E63">
            <v>0</v>
          </cell>
          <cell r="F63" t="e">
            <v>#DIV/0!</v>
          </cell>
          <cell r="G63">
            <v>0</v>
          </cell>
          <cell r="H63" t="e">
            <v>#DIV/0!</v>
          </cell>
        </row>
        <row r="64">
          <cell r="A64" t="str">
            <v>Ammortamenti</v>
          </cell>
          <cell r="C64">
            <v>0</v>
          </cell>
          <cell r="D64" t="e">
            <v>#DIV/0!</v>
          </cell>
          <cell r="E64">
            <v>0</v>
          </cell>
          <cell r="F64" t="e">
            <v>#DIV/0!</v>
          </cell>
          <cell r="G64">
            <v>0</v>
          </cell>
          <cell r="H64" t="e">
            <v>#DIV/0!</v>
          </cell>
        </row>
        <row r="65">
          <cell r="A65" t="str">
            <v>Altri acc. operativi</v>
          </cell>
          <cell r="C65">
            <v>0</v>
          </cell>
          <cell r="D65" t="e">
            <v>#DIV/0!</v>
          </cell>
          <cell r="E65">
            <v>0</v>
          </cell>
          <cell r="F65" t="e">
            <v>#DIV/0!</v>
          </cell>
          <cell r="G65">
            <v>0</v>
          </cell>
          <cell r="H65" t="e">
            <v>#DIV/0!</v>
          </cell>
        </row>
        <row r="66">
          <cell r="A66" t="str">
            <v>-RISULT.OPERATIVO</v>
          </cell>
          <cell r="C66">
            <v>0</v>
          </cell>
          <cell r="D66" t="e">
            <v>#DIV/0!</v>
          </cell>
          <cell r="E66">
            <v>0</v>
          </cell>
          <cell r="F66" t="e">
            <v>#DIV/0!</v>
          </cell>
          <cell r="G66">
            <v>0</v>
          </cell>
          <cell r="H66" t="e">
            <v>#DIV/0!</v>
          </cell>
        </row>
        <row r="67">
          <cell r="A67" t="str">
            <v>Oneri finanziari netti</v>
          </cell>
          <cell r="C67">
            <v>0</v>
          </cell>
          <cell r="D67" t="e">
            <v>#DIV/0!</v>
          </cell>
          <cell r="E67">
            <v>0</v>
          </cell>
          <cell r="F67" t="e">
            <v>#DIV/0!</v>
          </cell>
          <cell r="G67">
            <v>0</v>
          </cell>
          <cell r="H67" t="e">
            <v>#DIV/0!</v>
          </cell>
        </row>
        <row r="68">
          <cell r="A68" t="str">
            <v>Proventi da partecipazioni</v>
          </cell>
          <cell r="C68">
            <v>0</v>
          </cell>
          <cell r="D68" t="e">
            <v>#DIV/0!</v>
          </cell>
          <cell r="E68">
            <v>0</v>
          </cell>
          <cell r="F68" t="e">
            <v>#DIV/0!</v>
          </cell>
          <cell r="G68">
            <v>0</v>
          </cell>
          <cell r="H68" t="e">
            <v>#DIV/0!</v>
          </cell>
        </row>
        <row r="69">
          <cell r="A69" t="str">
            <v>Saldo part. non operat.</v>
          </cell>
          <cell r="C69">
            <v>0</v>
          </cell>
          <cell r="D69" t="e">
            <v>#DIV/0!</v>
          </cell>
          <cell r="E69">
            <v>0</v>
          </cell>
          <cell r="F69" t="e">
            <v>#DIV/0!</v>
          </cell>
          <cell r="G69">
            <v>0</v>
          </cell>
          <cell r="H69" t="e">
            <v>#DIV/0!</v>
          </cell>
        </row>
        <row r="70">
          <cell r="A70" t="str">
            <v>Imposte</v>
          </cell>
          <cell r="C70">
            <v>0</v>
          </cell>
          <cell r="D70" t="e">
            <v>#DIV/0!</v>
          </cell>
          <cell r="E70">
            <v>0</v>
          </cell>
          <cell r="F70" t="e">
            <v>#DIV/0!</v>
          </cell>
          <cell r="G70">
            <v>0</v>
          </cell>
          <cell r="H70" t="e">
            <v>#DIV/0!</v>
          </cell>
        </row>
        <row r="71">
          <cell r="A71" t="str">
            <v>-RISULT.NETTO ES.</v>
          </cell>
          <cell r="C71">
            <v>0</v>
          </cell>
          <cell r="D71" t="e">
            <v>#DIV/0!</v>
          </cell>
          <cell r="E71">
            <v>0</v>
          </cell>
          <cell r="F71" t="e">
            <v>#DIV/0!</v>
          </cell>
          <cell r="G71">
            <v>0</v>
          </cell>
          <cell r="H71" t="e">
            <v>#DIV/0!</v>
          </cell>
        </row>
        <row r="73">
          <cell r="A73" t="str">
            <v>Risultato di bilancio</v>
          </cell>
          <cell r="C73">
            <v>0</v>
          </cell>
          <cell r="D73" t="e">
            <v>#DIV/0!</v>
          </cell>
          <cell r="E73">
            <v>0</v>
          </cell>
          <cell r="F73" t="e">
            <v>#DIV/0!</v>
          </cell>
          <cell r="G73">
            <v>0</v>
          </cell>
          <cell r="H73" t="e">
            <v>#DIV/0!</v>
          </cell>
        </row>
        <row r="74">
          <cell r="A74" t="str">
            <v>SQUADRATURA</v>
          </cell>
          <cell r="C74">
            <v>0</v>
          </cell>
          <cell r="D74" t="e">
            <v>#DIV/0!</v>
          </cell>
          <cell r="E74">
            <v>0</v>
          </cell>
          <cell r="F74" t="e">
            <v>#DIV/0!</v>
          </cell>
          <cell r="G74">
            <v>0</v>
          </cell>
          <cell r="H74" t="e">
            <v>#DIV/0!</v>
          </cell>
        </row>
        <row r="76">
          <cell r="A76" t="str">
            <v>CASH FLOW</v>
          </cell>
          <cell r="C76">
            <v>0</v>
          </cell>
          <cell r="D76" t="e">
            <v>#DIV/0!</v>
          </cell>
          <cell r="E76">
            <v>0</v>
          </cell>
          <cell r="F76" t="e">
            <v>#DIV/0!</v>
          </cell>
          <cell r="G76">
            <v>0</v>
          </cell>
          <cell r="H76" t="e">
            <v>#DIV/0!</v>
          </cell>
        </row>
      </sheetData>
      <sheetData sheetId="4"/>
      <sheetData sheetId="5"/>
      <sheetData sheetId="6" refreshError="1">
        <row r="3">
          <cell r="B3" t="str">
            <v xml:space="preserve">PARAMETRI </v>
          </cell>
          <cell r="C3">
            <v>2000</v>
          </cell>
          <cell r="D3">
            <v>2001</v>
          </cell>
          <cell r="E3">
            <v>2002</v>
          </cell>
        </row>
        <row r="4">
          <cell r="B4" t="str">
            <v>N.RO MESI</v>
          </cell>
          <cell r="C4">
            <v>12</v>
          </cell>
          <cell r="D4">
            <v>12</v>
          </cell>
          <cell r="E4">
            <v>12</v>
          </cell>
        </row>
        <row r="5">
          <cell r="B5" t="str">
            <v>N.RO MEDIO DIPENDENTI</v>
          </cell>
          <cell r="C5">
            <v>8</v>
          </cell>
          <cell r="D5">
            <v>11</v>
          </cell>
          <cell r="E5">
            <v>12</v>
          </cell>
        </row>
        <row r="6">
          <cell r="B6" t="str">
            <v>COSTO DEL LAVORO UNITARIO</v>
          </cell>
          <cell r="C6">
            <v>0</v>
          </cell>
          <cell r="D6">
            <v>0</v>
          </cell>
          <cell r="E6">
            <v>0</v>
          </cell>
        </row>
        <row r="7">
          <cell r="B7" t="str">
            <v>COSTO DEL LAVORO</v>
          </cell>
          <cell r="C7">
            <v>0</v>
          </cell>
          <cell r="D7">
            <v>0</v>
          </cell>
          <cell r="E7">
            <v>0</v>
          </cell>
        </row>
        <row r="8">
          <cell r="B8" t="str">
            <v>Fondo TFR</v>
          </cell>
          <cell r="C8">
            <v>0</v>
          </cell>
          <cell r="D8">
            <v>0</v>
          </cell>
          <cell r="E8">
            <v>0</v>
          </cell>
        </row>
        <row r="9">
          <cell r="B9" t="str">
            <v>GG. DILAZIONE CLIENTI</v>
          </cell>
          <cell r="C9" t="e">
            <v>#DIV/0!</v>
          </cell>
          <cell r="D9" t="e">
            <v>#DIV/0!</v>
          </cell>
          <cell r="E9" t="e">
            <v>#DIV/0!</v>
          </cell>
        </row>
        <row r="10">
          <cell r="B10" t="str">
            <v>Crediti commerciali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GG. DILAZIONE FORNITORI</v>
          </cell>
          <cell r="C11" t="e">
            <v>#DIV/0!</v>
          </cell>
          <cell r="D11" t="e">
            <v>#DIV/0!</v>
          </cell>
          <cell r="E11" t="e">
            <v>#DIV/0!</v>
          </cell>
        </row>
        <row r="12">
          <cell r="B12" t="str">
            <v>Fornitori</v>
          </cell>
          <cell r="C12">
            <v>0</v>
          </cell>
          <cell r="D12">
            <v>0</v>
          </cell>
          <cell r="E12">
            <v>0</v>
          </cell>
        </row>
        <row r="13">
          <cell r="B13" t="str">
            <v>Rimanenze di M.P.</v>
          </cell>
          <cell r="C13">
            <v>0</v>
          </cell>
          <cell r="D13">
            <v>0</v>
          </cell>
          <cell r="E13">
            <v>0</v>
          </cell>
        </row>
        <row r="14">
          <cell r="B14" t="str">
            <v>Rimanenze di P.F.</v>
          </cell>
          <cell r="C14">
            <v>0</v>
          </cell>
          <cell r="D14">
            <v>0</v>
          </cell>
          <cell r="E14">
            <v>0</v>
          </cell>
        </row>
        <row r="15">
          <cell r="B15" t="str">
            <v>GG. COPERTURA M.P.</v>
          </cell>
          <cell r="C15" t="e">
            <v>#DIV/0!</v>
          </cell>
          <cell r="D15" t="e">
            <v>#DIV/0!</v>
          </cell>
          <cell r="E15" t="e">
            <v>#DIV/0!</v>
          </cell>
        </row>
        <row r="16">
          <cell r="B16" t="str">
            <v>GG. COPERTURA P.F.</v>
          </cell>
          <cell r="C16" t="e">
            <v>#DIV/0!</v>
          </cell>
          <cell r="D16" t="e">
            <v>#DIV/0!</v>
          </cell>
          <cell r="E16" t="e">
            <v>#DIV/0!</v>
          </cell>
        </row>
        <row r="17">
          <cell r="B17" t="str">
            <v>Acquisti</v>
          </cell>
          <cell r="C17">
            <v>0</v>
          </cell>
          <cell r="D17">
            <v>0</v>
          </cell>
          <cell r="E17">
            <v>0</v>
          </cell>
        </row>
        <row r="18">
          <cell r="B18" t="str">
            <v>Consumi</v>
          </cell>
          <cell r="C18">
            <v>0</v>
          </cell>
          <cell r="D18">
            <v>0</v>
          </cell>
          <cell r="E18">
            <v>0</v>
          </cell>
        </row>
        <row r="19">
          <cell r="B19" t="str">
            <v>Oneri di gestione</v>
          </cell>
          <cell r="C19">
            <v>0</v>
          </cell>
          <cell r="D19">
            <v>0</v>
          </cell>
          <cell r="E19">
            <v>0</v>
          </cell>
        </row>
        <row r="20">
          <cell r="B20" t="str">
            <v>peso su fatturato</v>
          </cell>
          <cell r="C20" t="e">
            <v>#DIV/0!</v>
          </cell>
          <cell r="D20" t="e">
            <v>#DIV/0!</v>
          </cell>
          <cell r="E20" t="e">
            <v>#DIV/0!</v>
          </cell>
        </row>
        <row r="22">
          <cell r="B22" t="str">
            <v>CONSUMI / PROD. VAL (%)</v>
          </cell>
          <cell r="C22" t="e">
            <v>#DIV/0!</v>
          </cell>
          <cell r="D22" t="e">
            <v>#DIV/0!</v>
          </cell>
          <cell r="E22" t="e">
            <v>#DIV/0!</v>
          </cell>
        </row>
        <row r="23">
          <cell r="B23" t="str">
            <v>TASSI ATTIVI SU C/C</v>
          </cell>
          <cell r="C23" t="str">
            <v xml:space="preserve">-- </v>
          </cell>
          <cell r="D23" t="str">
            <v xml:space="preserve">-- </v>
          </cell>
          <cell r="E23" t="str">
            <v xml:space="preserve">-- </v>
          </cell>
        </row>
        <row r="24">
          <cell r="B24" t="str">
            <v>TASSI PASSIVI SU SCOPERTI DI C/C</v>
          </cell>
          <cell r="C24" t="str">
            <v xml:space="preserve">-- </v>
          </cell>
          <cell r="D24" t="str">
            <v xml:space="preserve">-- </v>
          </cell>
          <cell r="E24" t="str">
            <v xml:space="preserve">-- </v>
          </cell>
        </row>
        <row r="25">
          <cell r="B25" t="str">
            <v>ALTRI PROVENTI FINANZIARI</v>
          </cell>
          <cell r="C25">
            <v>0</v>
          </cell>
          <cell r="D25">
            <v>0</v>
          </cell>
          <cell r="E25">
            <v>0</v>
          </cell>
        </row>
        <row r="26">
          <cell r="B26" t="str">
            <v>ALTRI ONERI FINANZIARI</v>
          </cell>
          <cell r="C26">
            <v>0</v>
          </cell>
          <cell r="D26">
            <v>0</v>
          </cell>
          <cell r="E26">
            <v>0</v>
          </cell>
        </row>
        <row r="27">
          <cell r="B27" t="str">
            <v>ALIQUOTA Iva sui ricavi</v>
          </cell>
          <cell r="C27">
            <v>0.2</v>
          </cell>
          <cell r="D27">
            <v>0.2</v>
          </cell>
          <cell r="E27">
            <v>0.2</v>
          </cell>
        </row>
        <row r="28">
          <cell r="B28" t="str">
            <v>ALIQUOTA Iva sugli acquisti</v>
          </cell>
          <cell r="C28">
            <v>0.2</v>
          </cell>
          <cell r="D28">
            <v>0.2</v>
          </cell>
          <cell r="E28">
            <v>0.2</v>
          </cell>
        </row>
        <row r="29">
          <cell r="B29" t="str">
            <v>ALIQUOTA FISCALE calc. Sul'utile ante imposte</v>
          </cell>
          <cell r="C29" t="e">
            <v>#DIV/0!</v>
          </cell>
          <cell r="D29" t="e">
            <v>#DIV/0!</v>
          </cell>
          <cell r="E29" t="e">
            <v>#DIV/0!</v>
          </cell>
        </row>
        <row r="30">
          <cell r="B30" t="str">
            <v>ALIQUOTA FISCALE IRPEG effettiva</v>
          </cell>
          <cell r="C30">
            <v>0.36</v>
          </cell>
          <cell r="D30">
            <v>0.36</v>
          </cell>
          <cell r="E30">
            <v>0.34</v>
          </cell>
        </row>
        <row r="31">
          <cell r="B31" t="str">
            <v>IRAP</v>
          </cell>
          <cell r="C31">
            <v>4.2500000000000003E-2</v>
          </cell>
          <cell r="D31">
            <v>4.2500000000000003E-2</v>
          </cell>
          <cell r="E31">
            <v>4.2500000000000003E-2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D4">
            <v>0</v>
          </cell>
        </row>
        <row r="7">
          <cell r="D7" t="e">
            <v>#DIV/0!</v>
          </cell>
        </row>
        <row r="12">
          <cell r="B12" t="e">
            <v>#DIV/0!</v>
          </cell>
          <cell r="C12">
            <v>0</v>
          </cell>
          <cell r="D12" t="e">
            <v>#DIV/0!</v>
          </cell>
          <cell r="E12" t="e">
            <v>#DIV/0!</v>
          </cell>
        </row>
        <row r="37">
          <cell r="B37" t="e">
            <v>#DIV/0!</v>
          </cell>
          <cell r="C37">
            <v>0</v>
          </cell>
          <cell r="D37" t="e">
            <v>#DIV/0!</v>
          </cell>
          <cell r="E37" t="e">
            <v>#DIV/0!</v>
          </cell>
        </row>
        <row r="38">
          <cell r="B38" t="e">
            <v>#DIV/0!</v>
          </cell>
          <cell r="C38">
            <v>0</v>
          </cell>
          <cell r="D38" t="e">
            <v>#DIV/0!</v>
          </cell>
          <cell r="E38" t="e">
            <v>#DIV/0!</v>
          </cell>
        </row>
        <row r="39">
          <cell r="B39" t="e">
            <v>#DIV/0!</v>
          </cell>
          <cell r="C39">
            <v>0</v>
          </cell>
          <cell r="D39" t="e">
            <v>#DIV/0!</v>
          </cell>
          <cell r="E39" t="e">
            <v>#DIV/0!</v>
          </cell>
        </row>
        <row r="40">
          <cell r="B40" t="e">
            <v>#DIV/0!</v>
          </cell>
          <cell r="C40">
            <v>0</v>
          </cell>
          <cell r="D40" t="e">
            <v>#DIV/0!</v>
          </cell>
          <cell r="E40" t="e">
            <v>#DIV/0!</v>
          </cell>
        </row>
        <row r="41">
          <cell r="B41" t="e">
            <v>#DIV/0!</v>
          </cell>
          <cell r="C41">
            <v>0</v>
          </cell>
          <cell r="D41" t="e">
            <v>#DIV/0!</v>
          </cell>
          <cell r="E41" t="e">
            <v>#DIV/0!</v>
          </cell>
        </row>
        <row r="42">
          <cell r="B42" t="e">
            <v>#DIV/0!</v>
          </cell>
          <cell r="C42">
            <v>0</v>
          </cell>
          <cell r="D42" t="e">
            <v>#DIV/0!</v>
          </cell>
          <cell r="E42" t="e">
            <v>#DIV/0!</v>
          </cell>
        </row>
        <row r="43">
          <cell r="B43" t="e">
            <v>#DIV/0!</v>
          </cell>
          <cell r="C43">
            <v>0</v>
          </cell>
          <cell r="D43" t="e">
            <v>#DIV/0!</v>
          </cell>
          <cell r="E43" t="e">
            <v>#DIV/0!</v>
          </cell>
        </row>
        <row r="44">
          <cell r="B44" t="e">
            <v>#DIV/0!</v>
          </cell>
          <cell r="C44">
            <v>0</v>
          </cell>
          <cell r="D44" t="e">
            <v>#DIV/0!</v>
          </cell>
          <cell r="E44" t="e">
            <v>#DIV/0!</v>
          </cell>
        </row>
        <row r="45">
          <cell r="B45" t="e">
            <v>#DIV/0!</v>
          </cell>
          <cell r="C45">
            <v>0</v>
          </cell>
          <cell r="D45" t="e">
            <v>#DIV/0!</v>
          </cell>
          <cell r="E45" t="e">
            <v>#DIV/0!</v>
          </cell>
        </row>
        <row r="46">
          <cell r="B46" t="e">
            <v>#DIV/0!</v>
          </cell>
          <cell r="C46">
            <v>0</v>
          </cell>
          <cell r="D46" t="e">
            <v>#DIV/0!</v>
          </cell>
          <cell r="E46" t="e">
            <v>#DIV/0!</v>
          </cell>
        </row>
        <row r="47">
          <cell r="B47" t="e">
            <v>#DIV/0!</v>
          </cell>
          <cell r="C47">
            <v>0</v>
          </cell>
          <cell r="D47" t="e">
            <v>#DIV/0!</v>
          </cell>
          <cell r="E47" t="e">
            <v>#DIV/0!</v>
          </cell>
        </row>
        <row r="48">
          <cell r="B48" t="e">
            <v>#DIV/0!</v>
          </cell>
          <cell r="C48">
            <v>0</v>
          </cell>
          <cell r="D48" t="e">
            <v>#DIV/0!</v>
          </cell>
          <cell r="E48" t="e">
            <v>#DIV/0!</v>
          </cell>
        </row>
        <row r="49">
          <cell r="B49" t="e">
            <v>#DIV/0!</v>
          </cell>
          <cell r="C49">
            <v>0</v>
          </cell>
          <cell r="D49" t="e">
            <v>#DIV/0!</v>
          </cell>
          <cell r="E49" t="e">
            <v>#DIV/0!</v>
          </cell>
        </row>
        <row r="50">
          <cell r="B50" t="e">
            <v>#DIV/0!</v>
          </cell>
          <cell r="C50">
            <v>0</v>
          </cell>
          <cell r="D50" t="e">
            <v>#DIV/0!</v>
          </cell>
          <cell r="E50" t="e">
            <v>#DIV/0!</v>
          </cell>
        </row>
        <row r="51">
          <cell r="B51" t="e">
            <v>#DIV/0!</v>
          </cell>
          <cell r="C51">
            <v>0</v>
          </cell>
          <cell r="D51" t="e">
            <v>#DIV/0!</v>
          </cell>
          <cell r="E51" t="e">
            <v>#DIV/0!</v>
          </cell>
        </row>
        <row r="52">
          <cell r="B52" t="e">
            <v>#DIV/0!</v>
          </cell>
          <cell r="C52">
            <v>0</v>
          </cell>
          <cell r="D52" t="e">
            <v>#DIV/0!</v>
          </cell>
          <cell r="E52" t="e">
            <v>#DIV/0!</v>
          </cell>
        </row>
        <row r="53">
          <cell r="B53" t="e">
            <v>#DIV/0!</v>
          </cell>
          <cell r="C53">
            <v>0</v>
          </cell>
          <cell r="D53" t="e">
            <v>#DIV/0!</v>
          </cell>
          <cell r="E53" t="e">
            <v>#DIV/0!</v>
          </cell>
        </row>
        <row r="54">
          <cell r="B54" t="e">
            <v>#DIV/0!</v>
          </cell>
          <cell r="C54">
            <v>0</v>
          </cell>
          <cell r="D54" t="e">
            <v>#DIV/0!</v>
          </cell>
          <cell r="E54" t="e">
            <v>#DIV/0!</v>
          </cell>
        </row>
        <row r="55">
          <cell r="B55" t="e">
            <v>#DIV/0!</v>
          </cell>
          <cell r="C55">
            <v>0</v>
          </cell>
          <cell r="D55" t="e">
            <v>#DIV/0!</v>
          </cell>
          <cell r="E55" t="e">
            <v>#DIV/0!</v>
          </cell>
        </row>
        <row r="56">
          <cell r="B56" t="e">
            <v>#DIV/0!</v>
          </cell>
          <cell r="C56">
            <v>0</v>
          </cell>
          <cell r="D56" t="e">
            <v>#DIV/0!</v>
          </cell>
          <cell r="E56" t="e">
            <v>#DIV/0!</v>
          </cell>
        </row>
        <row r="57">
          <cell r="B57" t="e">
            <v>#DIV/0!</v>
          </cell>
          <cell r="C57">
            <v>0</v>
          </cell>
          <cell r="D57" t="e">
            <v>#DIV/0!</v>
          </cell>
          <cell r="E57" t="e">
            <v>#DIV/0!</v>
          </cell>
        </row>
      </sheetData>
      <sheetData sheetId="15"/>
      <sheetData sheetId="16"/>
      <sheetData sheetId="17"/>
      <sheetData sheetId="18"/>
      <sheetData sheetId="19" refreshError="1">
        <row r="6">
          <cell r="B6" t="str">
            <v>PROSPETTO MUTUI</v>
          </cell>
          <cell r="D6">
            <v>2000</v>
          </cell>
          <cell r="E6">
            <v>2001</v>
          </cell>
          <cell r="F6">
            <v>2002</v>
          </cell>
        </row>
        <row r="7">
          <cell r="B7" t="str">
            <v xml:space="preserve">DEBITO RESIDUO MUTUO </v>
          </cell>
          <cell r="F7">
            <v>0</v>
          </cell>
        </row>
        <row r="8">
          <cell r="B8" t="str">
            <v>Erogazioni</v>
          </cell>
        </row>
        <row r="9">
          <cell r="B9" t="str">
            <v>Rimborso quote capitale</v>
          </cell>
        </row>
        <row r="10">
          <cell r="B10" t="str">
            <v>Interessi</v>
          </cell>
        </row>
        <row r="11">
          <cell r="B11" t="str">
            <v xml:space="preserve">DEBITO RESIDUO MUTUO </v>
          </cell>
          <cell r="F11">
            <v>0</v>
          </cell>
        </row>
        <row r="12">
          <cell r="B12" t="str">
            <v>Erogazioni</v>
          </cell>
        </row>
        <row r="13">
          <cell r="B13" t="str">
            <v>Rimborso quote capitale</v>
          </cell>
        </row>
        <row r="14">
          <cell r="B14" t="str">
            <v>Interessi</v>
          </cell>
        </row>
        <row r="15">
          <cell r="B15" t="str">
            <v xml:space="preserve">DEBITO RESIDUO MUTUO </v>
          </cell>
        </row>
        <row r="16">
          <cell r="B16" t="str">
            <v>Erogazioni</v>
          </cell>
        </row>
        <row r="17">
          <cell r="B17" t="str">
            <v>Rimborso quote capitale</v>
          </cell>
        </row>
        <row r="18">
          <cell r="B18" t="str">
            <v>Interessi</v>
          </cell>
        </row>
        <row r="19">
          <cell r="B19" t="str">
            <v xml:space="preserve">DEBITO RESIDUO MUTUO </v>
          </cell>
          <cell r="F19">
            <v>0</v>
          </cell>
        </row>
        <row r="20">
          <cell r="B20" t="str">
            <v>Erogazioni</v>
          </cell>
        </row>
        <row r="21">
          <cell r="B21" t="str">
            <v>Rimborso quote capitale</v>
          </cell>
        </row>
        <row r="22">
          <cell r="B22" t="str">
            <v>Interessi</v>
          </cell>
        </row>
        <row r="23">
          <cell r="B23" t="str">
            <v>DEBITO NUOVO MUTUO</v>
          </cell>
          <cell r="F23">
            <v>0</v>
          </cell>
        </row>
        <row r="24">
          <cell r="B24" t="str">
            <v>Erogazioni</v>
          </cell>
        </row>
        <row r="25">
          <cell r="B25" t="str">
            <v>Rimborso quote capitale</v>
          </cell>
        </row>
        <row r="26">
          <cell r="B26" t="str">
            <v>Interessi</v>
          </cell>
        </row>
        <row r="27">
          <cell r="B27" t="str">
            <v>DEBITO NUOVO MUTUO</v>
          </cell>
          <cell r="F27">
            <v>0</v>
          </cell>
        </row>
        <row r="28">
          <cell r="B28" t="str">
            <v>Erogazioni</v>
          </cell>
        </row>
        <row r="29">
          <cell r="B29" t="str">
            <v>Rimborso quote capitale</v>
          </cell>
        </row>
        <row r="30">
          <cell r="B30" t="str">
            <v>Interessi</v>
          </cell>
        </row>
        <row r="31">
          <cell r="B31" t="str">
            <v>DEBITO NUOVO MUTUO</v>
          </cell>
          <cell r="F31">
            <v>0</v>
          </cell>
        </row>
        <row r="32">
          <cell r="B32" t="str">
            <v>Erogazioni</v>
          </cell>
        </row>
        <row r="33">
          <cell r="B33" t="str">
            <v>Rimborso quote capitale</v>
          </cell>
        </row>
        <row r="34">
          <cell r="B34" t="str">
            <v>Interessi</v>
          </cell>
        </row>
        <row r="35">
          <cell r="B35" t="str">
            <v>DEBITO NUOVO MUTUO</v>
          </cell>
          <cell r="F35">
            <v>0</v>
          </cell>
        </row>
        <row r="36">
          <cell r="B36" t="str">
            <v>Erogazioni</v>
          </cell>
        </row>
        <row r="37">
          <cell r="B37" t="str">
            <v>Rimborso quote capitale</v>
          </cell>
        </row>
        <row r="38">
          <cell r="B38" t="str">
            <v>Interessi</v>
          </cell>
        </row>
        <row r="39">
          <cell r="B39" t="str">
            <v>DEBITO NUOVO MUTUO</v>
          </cell>
          <cell r="F39">
            <v>0</v>
          </cell>
        </row>
        <row r="40">
          <cell r="B40" t="str">
            <v>Erogazioni</v>
          </cell>
        </row>
        <row r="41">
          <cell r="B41" t="str">
            <v>Rimborso quote capitale</v>
          </cell>
        </row>
        <row r="42">
          <cell r="B42" t="str">
            <v>Interessi</v>
          </cell>
        </row>
        <row r="43">
          <cell r="B43" t="str">
            <v>DEBITO NUOVO MUTUO</v>
          </cell>
          <cell r="F43">
            <v>0</v>
          </cell>
        </row>
        <row r="44">
          <cell r="B44" t="str">
            <v>Erogazioni</v>
          </cell>
        </row>
        <row r="45">
          <cell r="B45" t="str">
            <v>Rimborso quote capitale</v>
          </cell>
        </row>
        <row r="46">
          <cell r="B46" t="str">
            <v>Interessi</v>
          </cell>
        </row>
        <row r="48">
          <cell r="B48" t="str">
            <v>TOTALE DEBITO RESIDUO</v>
          </cell>
          <cell r="F48">
            <v>0</v>
          </cell>
        </row>
        <row r="49">
          <cell r="B49" t="str">
            <v>Totale erogazioni</v>
          </cell>
        </row>
        <row r="50">
          <cell r="B50" t="str">
            <v>Totale rimborso quote capitale</v>
          </cell>
        </row>
        <row r="51">
          <cell r="B51" t="str">
            <v>Totale interessi</v>
          </cell>
        </row>
      </sheetData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m"/>
      <sheetName val="Cntmrs-Recruit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iconto Finanziario 2021"/>
      <sheetName val="Consolidato 2021"/>
      <sheetName val="riclassificazioni sp e ce"/>
    </sheetNames>
    <sheetDataSet>
      <sheetData sheetId="0"/>
      <sheetData sheetId="1">
        <row r="23">
          <cell r="P23">
            <v>127416.03999999911</v>
          </cell>
        </row>
        <row r="30">
          <cell r="P30">
            <v>664161.19000000134</v>
          </cell>
        </row>
        <row r="63">
          <cell r="N63">
            <v>0.13999999999941792</v>
          </cell>
        </row>
        <row r="78">
          <cell r="F78">
            <v>3509203.0599999912</v>
          </cell>
          <cell r="G78">
            <v>4699003</v>
          </cell>
        </row>
        <row r="86">
          <cell r="F86">
            <v>6642712.169999999</v>
          </cell>
          <cell r="G86">
            <v>8447264</v>
          </cell>
        </row>
        <row r="90">
          <cell r="F90">
            <v>99682600.799999997</v>
          </cell>
          <cell r="G90">
            <v>96300949</v>
          </cell>
        </row>
        <row r="94">
          <cell r="F94">
            <v>142402.15999999997</v>
          </cell>
          <cell r="G94">
            <v>139899</v>
          </cell>
        </row>
        <row r="98">
          <cell r="F98">
            <v>8448306.7299999986</v>
          </cell>
          <cell r="G98">
            <v>8469203</v>
          </cell>
        </row>
        <row r="103">
          <cell r="F103">
            <v>21291307.770000003</v>
          </cell>
          <cell r="G103">
            <v>25166593</v>
          </cell>
        </row>
        <row r="119">
          <cell r="F119">
            <v>56284982.940000005</v>
          </cell>
          <cell r="G119">
            <v>80669041</v>
          </cell>
        </row>
        <row r="121">
          <cell r="F121">
            <v>614250.04</v>
          </cell>
          <cell r="G121">
            <v>579002</v>
          </cell>
        </row>
        <row r="156">
          <cell r="F156">
            <v>24398730.68</v>
          </cell>
          <cell r="G156">
            <v>59092548</v>
          </cell>
        </row>
        <row r="157">
          <cell r="F157">
            <v>15002952</v>
          </cell>
          <cell r="G157">
            <v>19268370</v>
          </cell>
        </row>
        <row r="172">
          <cell r="F172">
            <v>2419352</v>
          </cell>
          <cell r="G172">
            <v>2415246</v>
          </cell>
        </row>
        <row r="173">
          <cell r="F173">
            <v>4449156</v>
          </cell>
          <cell r="G173">
            <v>4448477</v>
          </cell>
        </row>
        <row r="186">
          <cell r="F186">
            <v>62682310.023000002</v>
          </cell>
          <cell r="G186">
            <v>62505045</v>
          </cell>
        </row>
        <row r="198">
          <cell r="F198">
            <v>526240.48</v>
          </cell>
          <cell r="G198">
            <v>375714</v>
          </cell>
        </row>
        <row r="202">
          <cell r="F202">
            <v>19578623.417787049</v>
          </cell>
          <cell r="G202">
            <v>15532758</v>
          </cell>
        </row>
        <row r="206">
          <cell r="F206">
            <v>420531.95</v>
          </cell>
          <cell r="G206">
            <v>282304</v>
          </cell>
        </row>
        <row r="210">
          <cell r="F210">
            <v>18458020.91</v>
          </cell>
          <cell r="G210">
            <v>36874255</v>
          </cell>
        </row>
        <row r="214">
          <cell r="F214">
            <v>3788864.86</v>
          </cell>
          <cell r="G214">
            <v>9411516</v>
          </cell>
        </row>
        <row r="218">
          <cell r="F218">
            <v>24245339.449999999</v>
          </cell>
          <cell r="G218">
            <v>13124077</v>
          </cell>
        </row>
        <row r="220">
          <cell r="F220">
            <v>6269747</v>
          </cell>
          <cell r="G220">
            <v>7262302</v>
          </cell>
        </row>
        <row r="244">
          <cell r="F244">
            <v>4875677.49</v>
          </cell>
        </row>
        <row r="249">
          <cell r="F249">
            <v>313908</v>
          </cell>
        </row>
        <row r="250">
          <cell r="F250">
            <v>4658278.9800000004</v>
          </cell>
        </row>
        <row r="252">
          <cell r="F252">
            <v>5817971</v>
          </cell>
        </row>
        <row r="255">
          <cell r="F255">
            <v>3885311.78</v>
          </cell>
        </row>
        <row r="291">
          <cell r="F291">
            <v>1490994</v>
          </cell>
        </row>
      </sheetData>
      <sheetData sheetId="2">
        <row r="15">
          <cell r="B15">
            <v>142.26337000000001</v>
          </cell>
        </row>
        <row r="16">
          <cell r="B16">
            <v>16658.408759999988</v>
          </cell>
        </row>
        <row r="30">
          <cell r="B30">
            <v>6394.6207000000004</v>
          </cell>
          <cell r="C30">
            <v>6053.1587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4"/>
  <sheetViews>
    <sheetView tabSelected="1" topLeftCell="A13" workbookViewId="0">
      <selection activeCell="A47" sqref="A47"/>
    </sheetView>
  </sheetViews>
  <sheetFormatPr defaultRowHeight="13.2" x14ac:dyDescent="0.25"/>
  <cols>
    <col min="1" max="1" width="64" customWidth="1"/>
    <col min="2" max="2" width="13" customWidth="1"/>
    <col min="3" max="3" width="11.109375" style="1" customWidth="1"/>
    <col min="5" max="6" width="7.5546875" customWidth="1"/>
    <col min="7" max="7" width="7.109375" customWidth="1"/>
    <col min="8" max="8" width="8" customWidth="1"/>
    <col min="11" max="11" width="4.109375" customWidth="1"/>
  </cols>
  <sheetData>
    <row r="2" spans="1:4" ht="19.5" customHeight="1" x14ac:dyDescent="0.3">
      <c r="A2" s="14" t="s">
        <v>0</v>
      </c>
      <c r="B2" s="14"/>
      <c r="C2" s="14"/>
    </row>
    <row r="3" spans="1:4" x14ac:dyDescent="0.25">
      <c r="A3" s="15" t="s">
        <v>1</v>
      </c>
      <c r="B3" s="15"/>
    </row>
    <row r="4" spans="1:4" x14ac:dyDescent="0.25">
      <c r="A4" s="15"/>
      <c r="B4" s="15"/>
    </row>
    <row r="5" spans="1:4" ht="21" customHeight="1" x14ac:dyDescent="0.25">
      <c r="A5" s="2" t="s">
        <v>2</v>
      </c>
      <c r="B5" s="3">
        <v>2021</v>
      </c>
      <c r="C5" s="3">
        <v>2020</v>
      </c>
    </row>
    <row r="6" spans="1:4" ht="15" customHeight="1" x14ac:dyDescent="0.25">
      <c r="A6" s="4" t="s">
        <v>3</v>
      </c>
      <c r="B6" s="5">
        <f>+'[4]riclassificazioni sp e ce'!B16</f>
        <v>16658.408759999988</v>
      </c>
      <c r="C6" s="6">
        <v>1710.6530000000125</v>
      </c>
      <c r="D6" s="6"/>
    </row>
    <row r="7" spans="1:4" ht="15" customHeight="1" x14ac:dyDescent="0.25">
      <c r="A7" s="4" t="s">
        <v>4</v>
      </c>
      <c r="B7" s="5">
        <f>+'[4]riclassificazioni sp e ce'!B15</f>
        <v>142.26337000000001</v>
      </c>
      <c r="C7" s="6">
        <v>3484.94</v>
      </c>
      <c r="D7" s="6"/>
    </row>
    <row r="8" spans="1:4" ht="15" customHeight="1" x14ac:dyDescent="0.25">
      <c r="A8" s="4" t="s">
        <v>5</v>
      </c>
      <c r="B8" s="5">
        <f>-'[4]Consolidato 2021'!F291/1000</f>
        <v>-1490.9939999999999</v>
      </c>
      <c r="C8" s="5">
        <v>-110.93600000000001</v>
      </c>
      <c r="D8" s="6"/>
    </row>
    <row r="9" spans="1:4" ht="15" customHeight="1" x14ac:dyDescent="0.25">
      <c r="A9" s="7" t="s">
        <v>6</v>
      </c>
      <c r="B9" s="8">
        <f>B6+B7+B8</f>
        <v>15309.678129999988</v>
      </c>
      <c r="C9" s="8">
        <f>C6+C7+C8</f>
        <v>5084.6570000000129</v>
      </c>
      <c r="D9" s="6"/>
    </row>
    <row r="10" spans="1:4" ht="15" customHeight="1" x14ac:dyDescent="0.25">
      <c r="A10" s="4" t="s">
        <v>7</v>
      </c>
      <c r="B10" s="5">
        <f>+'[4]Consolidato 2021'!F252/1000+'[4]Consolidato 2021'!F255/1000+'[4]Consolidato 2021'!F244/1000-'[4]Consolidato 2021'!F252/1000</f>
        <v>8760.98927</v>
      </c>
      <c r="C10" s="6">
        <v>7891.4490000000014</v>
      </c>
      <c r="D10" s="6"/>
    </row>
    <row r="11" spans="1:4" ht="15" customHeight="1" x14ac:dyDescent="0.25">
      <c r="A11" s="4" t="s">
        <v>8</v>
      </c>
      <c r="B11" s="5">
        <f>+'[4]Consolidato 2021'!F249/1000+'[4]Consolidato 2021'!F250/1000</f>
        <v>4972.1869800000004</v>
      </c>
      <c r="C11" s="6">
        <v>4569.7380000000003</v>
      </c>
      <c r="D11" s="6"/>
    </row>
    <row r="12" spans="1:4" ht="15" customHeight="1" x14ac:dyDescent="0.25">
      <c r="A12" s="7" t="s">
        <v>9</v>
      </c>
      <c r="B12" s="8">
        <f>B9+B10+B11</f>
        <v>29042.85437999999</v>
      </c>
      <c r="C12" s="8">
        <f>C9+C10+C11</f>
        <v>17545.844000000016</v>
      </c>
      <c r="D12" s="6"/>
    </row>
    <row r="13" spans="1:4" ht="15" customHeight="1" x14ac:dyDescent="0.25">
      <c r="A13" s="4" t="s">
        <v>10</v>
      </c>
      <c r="B13" s="5">
        <f>+'[4]riclassificazioni sp e ce'!C30-'[4]riclassificazioni sp e ce'!B30</f>
        <v>-341.46200000000044</v>
      </c>
      <c r="C13" s="5">
        <v>-378</v>
      </c>
      <c r="D13" s="5"/>
    </row>
    <row r="14" spans="1:4" ht="15" customHeight="1" x14ac:dyDescent="0.25">
      <c r="A14" s="4" t="s">
        <v>11</v>
      </c>
      <c r="B14" s="9">
        <f>+'[4]Consolidato 2021'!G78/1000-'[4]Consolidato 2021'!F78/1000-'[4]Consolidato 2021'!F252/1000+'[4]Consolidato 2021'!F252/1000</f>
        <v>1189.7999400000081</v>
      </c>
      <c r="C14" s="6">
        <v>11431</v>
      </c>
      <c r="D14" s="9"/>
    </row>
    <row r="15" spans="1:4" ht="15" customHeight="1" x14ac:dyDescent="0.25">
      <c r="A15" s="4" t="s">
        <v>12</v>
      </c>
      <c r="B15" s="5">
        <f>+'[4]Consolidato 2021'!G86/1000-'[4]Consolidato 2021'!F86/1000</f>
        <v>1804.5518300000003</v>
      </c>
      <c r="C15">
        <v>498</v>
      </c>
      <c r="D15" s="5"/>
    </row>
    <row r="16" spans="1:4" ht="15" customHeight="1" x14ac:dyDescent="0.25">
      <c r="A16" s="4" t="s">
        <v>13</v>
      </c>
      <c r="B16" s="5">
        <f>+'[4]Consolidato 2021'!G90/1000-'[4]Consolidato 2021'!F90/1000</f>
        <v>-3381.6518000000069</v>
      </c>
      <c r="C16" s="5">
        <v>29882</v>
      </c>
      <c r="D16" s="5"/>
    </row>
    <row r="17" spans="1:5" ht="15" customHeight="1" x14ac:dyDescent="0.25">
      <c r="A17" s="4" t="s">
        <v>14</v>
      </c>
      <c r="B17" s="5">
        <f>+'[4]Consolidato 2021'!G103/1000-'[4]Consolidato 2021'!F103/1000+'[4]Consolidato 2021'!G94/1000-'[4]Consolidato 2021'!F94/1000+'[4]Consolidato 2021'!G98/1000-'[4]Consolidato 2021'!F98/1000</f>
        <v>3893.6783399999986</v>
      </c>
      <c r="C17" s="6">
        <v>-8882</v>
      </c>
      <c r="D17" s="5"/>
    </row>
    <row r="18" spans="1:5" ht="15" customHeight="1" x14ac:dyDescent="0.25">
      <c r="A18" s="4" t="s">
        <v>15</v>
      </c>
      <c r="B18" s="5">
        <f>+'[4]Consolidato 2021'!G121/1000-'[4]Consolidato 2021'!F121/1000</f>
        <v>-35.24804000000006</v>
      </c>
      <c r="C18" s="6">
        <v>-70</v>
      </c>
      <c r="D18" s="5"/>
    </row>
    <row r="19" spans="1:5" ht="15" customHeight="1" x14ac:dyDescent="0.25">
      <c r="A19" s="4" t="s">
        <v>16</v>
      </c>
      <c r="B19" s="5">
        <f>+'[4]Consolidato 2021'!F186/1000-'[4]Consolidato 2021'!G186/1000</f>
        <v>177.2650230000072</v>
      </c>
      <c r="C19" s="5">
        <v>4861</v>
      </c>
      <c r="D19" s="5"/>
    </row>
    <row r="20" spans="1:5" ht="15" customHeight="1" x14ac:dyDescent="0.25">
      <c r="A20" s="4" t="s">
        <v>17</v>
      </c>
      <c r="B20" s="5">
        <f>+'[4]Consolidato 2021'!F198/1000-'[4]Consolidato 2021'!G198/1000</f>
        <v>150.52647999999994</v>
      </c>
      <c r="C20">
        <v>-299</v>
      </c>
      <c r="D20" s="5"/>
    </row>
    <row r="21" spans="1:5" ht="15" customHeight="1" x14ac:dyDescent="0.25">
      <c r="A21" s="4" t="s">
        <v>18</v>
      </c>
      <c r="B21" s="5">
        <f>+'[4]Consolidato 2021'!F202/1000-'[4]Consolidato 2021'!G202/1000</f>
        <v>4045.8654177870503</v>
      </c>
      <c r="C21" s="5">
        <v>5063.4907599999988</v>
      </c>
      <c r="D21" s="5"/>
    </row>
    <row r="22" spans="1:5" ht="15" customHeight="1" x14ac:dyDescent="0.25">
      <c r="A22" s="4" t="s">
        <v>19</v>
      </c>
      <c r="B22" s="5">
        <f>+'[4]Consolidato 2021'!F206/1000-'[4]Consolidato 2021'!G206/1000+'[4]Consolidato 2021'!F210/1000-'[4]Consolidato 2021'!G210/1000+'[4]Consolidato 2021'!F214/1000-'[4]Consolidato 2021'!G214/1000+'[4]Consolidato 2021'!F218/1000-'[4]Consolidato 2021'!G218/1000</f>
        <v>-12779.394829999999</v>
      </c>
      <c r="C22" s="6">
        <v>-9684.725000000004</v>
      </c>
      <c r="D22" s="5"/>
    </row>
    <row r="23" spans="1:5" ht="15" customHeight="1" x14ac:dyDescent="0.25">
      <c r="A23" s="4" t="s">
        <v>20</v>
      </c>
      <c r="B23" s="5">
        <f>+'[4]Consolidato 2021'!F220/1000-'[4]Consolidato 2021'!G220/1000</f>
        <v>-992.55499999999938</v>
      </c>
      <c r="C23" s="1">
        <v>5484</v>
      </c>
      <c r="D23" s="5"/>
    </row>
    <row r="24" spans="1:5" ht="15" customHeight="1" x14ac:dyDescent="0.25">
      <c r="A24" s="7" t="s">
        <v>21</v>
      </c>
      <c r="B24" s="8">
        <f>B12+B13+B14+B16+B17+B18+B19+B21+B22+B23+B15+B20</f>
        <v>22774.229740787054</v>
      </c>
      <c r="C24" s="8">
        <f>C12+C13+C14+C16+C17+C18+C19+C21+C22+C23+C15+C20+1</f>
        <v>55452.609760000007</v>
      </c>
      <c r="D24" s="6"/>
    </row>
    <row r="25" spans="1:5" ht="15" customHeight="1" x14ac:dyDescent="0.25">
      <c r="A25" s="4" t="s">
        <v>22</v>
      </c>
      <c r="B25" s="5">
        <f>-B8</f>
        <v>1490.9939999999999</v>
      </c>
      <c r="C25" s="6">
        <v>111</v>
      </c>
      <c r="D25" s="6"/>
    </row>
    <row r="26" spans="1:5" ht="15" customHeight="1" x14ac:dyDescent="0.25">
      <c r="A26" s="4" t="s">
        <v>4</v>
      </c>
      <c r="B26" s="5">
        <f>-B7</f>
        <v>-142.26337000000001</v>
      </c>
      <c r="C26" s="5">
        <v>-3485</v>
      </c>
      <c r="D26" s="6"/>
    </row>
    <row r="27" spans="1:5" ht="15" customHeight="1" x14ac:dyDescent="0.25">
      <c r="A27" s="4" t="s">
        <v>23</v>
      </c>
      <c r="B27" s="5">
        <f>+'[4]Consolidato 2021'!F156/1000-'[4]Consolidato 2021'!G156/1000+'[4]Consolidato 2021'!F157/1000-'[4]Consolidato 2021'!G157/1000-'[4]Consolidato 2021'!F255/1000-'[4]Consolidato 2021'!F244/1000</f>
        <v>-47720.224590000013</v>
      </c>
      <c r="C27" s="5">
        <v>-23361</v>
      </c>
      <c r="D27" s="6"/>
    </row>
    <row r="28" spans="1:5" ht="15" customHeight="1" x14ac:dyDescent="0.25">
      <c r="A28" s="7" t="s">
        <v>24</v>
      </c>
      <c r="B28" s="8">
        <f>B24+B25+B26+B27</f>
        <v>-23597.264219212961</v>
      </c>
      <c r="C28" s="8">
        <f>C24+C25+C26+C27</f>
        <v>28717.609760000007</v>
      </c>
      <c r="D28" s="6"/>
    </row>
    <row r="29" spans="1:5" ht="18.75" customHeight="1" x14ac:dyDescent="0.25">
      <c r="A29" s="2" t="s">
        <v>25</v>
      </c>
      <c r="B29" s="10"/>
      <c r="C29" s="10"/>
      <c r="E29" s="11"/>
    </row>
    <row r="30" spans="1:5" ht="15" customHeight="1" x14ac:dyDescent="0.25">
      <c r="A30" s="4" t="s">
        <v>26</v>
      </c>
      <c r="B30" s="5">
        <f>-'[4]Consolidato 2021'!P30/1000</f>
        <v>-664.1611900000014</v>
      </c>
      <c r="C30" s="5">
        <v>-10853</v>
      </c>
      <c r="E30" s="12"/>
    </row>
    <row r="31" spans="1:5" ht="15" customHeight="1" x14ac:dyDescent="0.25">
      <c r="A31" s="4" t="s">
        <v>27</v>
      </c>
      <c r="B31" s="5">
        <f>-'[4]Consolidato 2021'!P23/1000</f>
        <v>-127.4160399999991</v>
      </c>
      <c r="C31" s="5">
        <v>-452</v>
      </c>
      <c r="D31" s="12"/>
    </row>
    <row r="32" spans="1:5" ht="15" customHeight="1" x14ac:dyDescent="0.25">
      <c r="A32" s="4" t="s">
        <v>28</v>
      </c>
      <c r="B32" s="1">
        <f>-'[4]Consolidato 2021'!N63/1000</f>
        <v>-1.3999999999941793E-4</v>
      </c>
      <c r="C32">
        <v>54</v>
      </c>
    </row>
    <row r="33" spans="1:6" ht="15" customHeight="1" x14ac:dyDescent="0.25">
      <c r="A33" s="7" t="s">
        <v>29</v>
      </c>
      <c r="B33" s="13">
        <f>SUM(B30:B32)</f>
        <v>-791.57737000000054</v>
      </c>
      <c r="C33" s="13">
        <f>SUM(C30:C32)</f>
        <v>-11251</v>
      </c>
      <c r="D33" s="12"/>
    </row>
    <row r="34" spans="1:6" ht="19.5" customHeight="1" x14ac:dyDescent="0.25">
      <c r="A34" s="2" t="s">
        <v>30</v>
      </c>
      <c r="B34" s="10"/>
      <c r="C34" s="10"/>
      <c r="E34" s="12"/>
    </row>
    <row r="35" spans="1:6" ht="15" customHeight="1" x14ac:dyDescent="0.25">
      <c r="A35" s="4" t="s">
        <v>31</v>
      </c>
      <c r="B35" s="5">
        <v>0</v>
      </c>
      <c r="C35" s="5">
        <v>0</v>
      </c>
    </row>
    <row r="36" spans="1:6" ht="15" customHeight="1" x14ac:dyDescent="0.25">
      <c r="A36" s="4" t="s">
        <v>32</v>
      </c>
      <c r="B36" s="5">
        <f>+'[4]Consolidato 2021'!F172/1000-'[4]Consolidato 2021'!G172/1000</f>
        <v>4.1059999999997672</v>
      </c>
      <c r="C36" s="5">
        <v>4</v>
      </c>
      <c r="D36" s="6"/>
    </row>
    <row r="37" spans="1:6" ht="15" customHeight="1" x14ac:dyDescent="0.25">
      <c r="A37" s="4" t="s">
        <v>33</v>
      </c>
      <c r="B37" s="5">
        <f>+'[4]Consolidato 2021'!F173/1000-'[4]Consolidato 2021'!G173/1000</f>
        <v>0.67900000000008731</v>
      </c>
      <c r="C37" s="5">
        <v>-3</v>
      </c>
      <c r="D37" s="6"/>
    </row>
    <row r="38" spans="1:6" ht="15" customHeight="1" x14ac:dyDescent="0.25">
      <c r="A38" s="7" t="s">
        <v>34</v>
      </c>
      <c r="B38" s="8">
        <f>SUM(B35:B37)</f>
        <v>4.7849999999998545</v>
      </c>
      <c r="C38" s="8">
        <f>SUM(C35:C37)</f>
        <v>1</v>
      </c>
      <c r="D38" s="6"/>
    </row>
    <row r="39" spans="1:6" ht="21.75" customHeight="1" x14ac:dyDescent="0.25">
      <c r="A39" s="2" t="s">
        <v>35</v>
      </c>
      <c r="B39" s="10">
        <f>B41-B40</f>
        <v>-24384.058059999996</v>
      </c>
      <c r="C39" s="10">
        <f>C41-C40</f>
        <v>17468.938999999998</v>
      </c>
      <c r="D39" s="6"/>
      <c r="E39" s="12"/>
      <c r="F39" s="12"/>
    </row>
    <row r="40" spans="1:6" ht="15" customHeight="1" x14ac:dyDescent="0.25">
      <c r="A40" s="4" t="s">
        <v>36</v>
      </c>
      <c r="B40" s="5">
        <f>+'[4]Consolidato 2021'!G119/1000</f>
        <v>80669.040999999997</v>
      </c>
      <c r="C40" s="5">
        <v>63200.101999999999</v>
      </c>
      <c r="D40" s="6"/>
    </row>
    <row r="41" spans="1:6" ht="15" customHeight="1" x14ac:dyDescent="0.25">
      <c r="A41" s="4" t="s">
        <v>37</v>
      </c>
      <c r="B41" s="5">
        <f>+'[4]Consolidato 2021'!F119/1000</f>
        <v>56284.982940000002</v>
      </c>
      <c r="C41" s="5">
        <v>80669.040999999997</v>
      </c>
      <c r="D41" s="6"/>
    </row>
    <row r="42" spans="1:6" ht="15" hidden="1" customHeight="1" x14ac:dyDescent="0.25">
      <c r="A42" s="4" t="s">
        <v>38</v>
      </c>
      <c r="B42" s="1">
        <f>B39-B28-B33-B38</f>
        <v>-1.4707870344636831E-3</v>
      </c>
      <c r="C42" s="1">
        <v>0</v>
      </c>
    </row>
    <row r="43" spans="1:6" ht="15" customHeight="1" x14ac:dyDescent="0.25">
      <c r="A43" s="4" t="s">
        <v>39</v>
      </c>
      <c r="B43" s="12">
        <f>B40+B39-B41</f>
        <v>0</v>
      </c>
      <c r="C43" s="12">
        <f>C40+C39-C41</f>
        <v>0</v>
      </c>
    </row>
    <row r="44" spans="1:6" ht="15" customHeight="1" x14ac:dyDescent="0.25">
      <c r="B44" s="12"/>
      <c r="C44" s="12"/>
    </row>
  </sheetData>
  <mergeCells count="2">
    <mergeCell ref="A2:C2"/>
    <mergeCell ref="A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Rendiconto Finanziario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Gerli</dc:creator>
  <cp:lastModifiedBy>Francesco Pirozzi</cp:lastModifiedBy>
  <dcterms:created xsi:type="dcterms:W3CDTF">2022-10-07T10:00:47Z</dcterms:created>
  <dcterms:modified xsi:type="dcterms:W3CDTF">2022-11-03T13:51:45Z</dcterms:modified>
</cp:coreProperties>
</file>